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105" yWindow="45" windowWidth="10110" windowHeight="12435"/>
  </bookViews>
  <sheets>
    <sheet name="steny" sheetId="1" r:id="rId1"/>
    <sheet name="tabulky" sheetId="4" r:id="rId2"/>
    <sheet name="List1" sheetId="5" r:id="rId3"/>
  </sheets>
  <definedNames>
    <definedName name="_xlnm.Print_Area" localSheetId="0">steny!$A$1:$J$64</definedName>
  </definedNames>
  <calcPr calcId="125725"/>
</workbook>
</file>

<file path=xl/calcChain.xml><?xml version="1.0" encoding="utf-8"?>
<calcChain xmlns="http://schemas.openxmlformats.org/spreadsheetml/2006/main">
  <c r="F39" i="1"/>
  <c r="H39" l="1"/>
  <c r="G57" l="1"/>
  <c r="E30"/>
  <c r="E25"/>
  <c r="E20" s="1"/>
  <c r="D19"/>
  <c r="E15"/>
  <c r="E28" l="1"/>
  <c r="F32" s="1"/>
  <c r="B50" s="1"/>
  <c r="D50" s="1"/>
  <c r="B46" l="1"/>
  <c r="D46" s="1"/>
  <c r="C57" s="1"/>
  <c r="B51"/>
  <c r="D51" s="1"/>
  <c r="B48"/>
  <c r="D48" s="1"/>
  <c r="C58" s="1"/>
  <c r="B49"/>
  <c r="D49" s="1"/>
  <c r="B47"/>
  <c r="D47" s="1"/>
</calcChain>
</file>

<file path=xl/sharedStrings.xml><?xml version="1.0" encoding="utf-8"?>
<sst xmlns="http://schemas.openxmlformats.org/spreadsheetml/2006/main" count="111" uniqueCount="89">
  <si>
    <t>Název akce:</t>
  </si>
  <si>
    <t>Investor:</t>
  </si>
  <si>
    <t>Vypracoval:</t>
  </si>
  <si>
    <t>Datum:</t>
  </si>
  <si>
    <t>m</t>
  </si>
  <si>
    <t>kN/m</t>
  </si>
  <si>
    <t>Větrná oblast:</t>
  </si>
  <si>
    <t>Základní rychlost větru:</t>
  </si>
  <si>
    <t>Pro běžné případy:</t>
  </si>
  <si>
    <t>Referenční výška:</t>
  </si>
  <si>
    <t>h =</t>
  </si>
  <si>
    <t>Součinitel drsnosti:</t>
  </si>
  <si>
    <t>Součinitel ortografie:</t>
  </si>
  <si>
    <t>Char. střední rychlost větru:</t>
  </si>
  <si>
    <t>Max. char. tlak větru:</t>
  </si>
  <si>
    <t>Tlak větru na běžný metr:</t>
  </si>
  <si>
    <t>pro běžné případy</t>
  </si>
  <si>
    <t xml:space="preserve"> m/s</t>
  </si>
  <si>
    <t>m/s</t>
  </si>
  <si>
    <t xml:space="preserve">   </t>
  </si>
  <si>
    <t>I</t>
  </si>
  <si>
    <r>
      <t>v</t>
    </r>
    <r>
      <rPr>
        <vertAlign val="subscript"/>
        <sz val="11"/>
        <color indexed="8"/>
        <rFont val="Arial"/>
        <family val="2"/>
        <charset val="238"/>
      </rPr>
      <t>b,0</t>
    </r>
    <r>
      <rPr>
        <sz val="11"/>
        <color theme="1"/>
        <rFont val="Arial"/>
        <family val="2"/>
        <charset val="238"/>
      </rPr>
      <t xml:space="preserve"> = </t>
    </r>
  </si>
  <si>
    <r>
      <t>c</t>
    </r>
    <r>
      <rPr>
        <vertAlign val="subscript"/>
        <sz val="11"/>
        <color indexed="8"/>
        <rFont val="Arial"/>
        <family val="2"/>
        <charset val="238"/>
      </rPr>
      <t xml:space="preserve">dir      </t>
    </r>
    <r>
      <rPr>
        <sz val="11"/>
        <color theme="1"/>
        <rFont val="Arial"/>
        <family val="2"/>
        <charset val="238"/>
      </rPr>
      <t xml:space="preserve"> = </t>
    </r>
  </si>
  <si>
    <r>
      <t>c</t>
    </r>
    <r>
      <rPr>
        <vertAlign val="subscript"/>
        <sz val="11"/>
        <color indexed="8"/>
        <rFont val="Arial"/>
        <family val="2"/>
        <charset val="238"/>
      </rPr>
      <t>season</t>
    </r>
    <r>
      <rPr>
        <sz val="11"/>
        <color theme="1"/>
        <rFont val="Arial"/>
        <family val="2"/>
        <charset val="238"/>
      </rPr>
      <t xml:space="preserve"> = </t>
    </r>
  </si>
  <si>
    <r>
      <t>v</t>
    </r>
    <r>
      <rPr>
        <vertAlign val="subscript"/>
        <sz val="11"/>
        <color indexed="8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= v</t>
    </r>
    <r>
      <rPr>
        <vertAlign val="subscript"/>
        <sz val="11"/>
        <color indexed="8"/>
        <rFont val="Arial"/>
        <family val="2"/>
        <charset val="238"/>
      </rPr>
      <t>b,0</t>
    </r>
    <r>
      <rPr>
        <sz val="11"/>
        <color theme="1"/>
        <rFont val="Arial"/>
        <family val="2"/>
        <charset val="238"/>
      </rPr>
      <t xml:space="preserve"> .c</t>
    </r>
    <r>
      <rPr>
        <vertAlign val="subscript"/>
        <sz val="11"/>
        <color indexed="8"/>
        <rFont val="Arial"/>
        <family val="2"/>
        <charset val="238"/>
      </rPr>
      <t>dir</t>
    </r>
    <r>
      <rPr>
        <sz val="11"/>
        <color theme="1"/>
        <rFont val="Arial"/>
        <family val="2"/>
        <charset val="238"/>
      </rPr>
      <t>.c</t>
    </r>
    <r>
      <rPr>
        <vertAlign val="subscript"/>
        <sz val="11"/>
        <color indexed="8"/>
        <rFont val="Arial"/>
        <family val="2"/>
        <charset val="238"/>
      </rPr>
      <t>season</t>
    </r>
    <r>
      <rPr>
        <sz val="11"/>
        <color theme="1"/>
        <rFont val="Arial"/>
        <family val="2"/>
        <charset val="238"/>
      </rPr>
      <t xml:space="preserve"> = </t>
    </r>
  </si>
  <si>
    <r>
      <t>b</t>
    </r>
    <r>
      <rPr>
        <vertAlign val="subscript"/>
        <sz val="11"/>
        <color indexed="8"/>
        <rFont val="Arial"/>
        <family val="2"/>
        <charset val="238"/>
      </rPr>
      <t>kolmé</t>
    </r>
    <r>
      <rPr>
        <sz val="11"/>
        <color theme="1"/>
        <rFont val="Arial"/>
        <family val="2"/>
        <charset val="238"/>
      </rPr>
      <t xml:space="preserve"> =</t>
    </r>
  </si>
  <si>
    <r>
      <t>z = z</t>
    </r>
    <r>
      <rPr>
        <vertAlign val="subscript"/>
        <sz val="11"/>
        <color indexed="8"/>
        <rFont val="Arial"/>
        <family val="2"/>
        <charset val="238"/>
      </rPr>
      <t>e</t>
    </r>
    <r>
      <rPr>
        <sz val="11"/>
        <color theme="1"/>
        <rFont val="Arial"/>
        <family val="2"/>
        <charset val="238"/>
      </rPr>
      <t xml:space="preserve"> = z</t>
    </r>
    <r>
      <rPr>
        <vertAlign val="subscript"/>
        <sz val="11"/>
        <color indexed="8"/>
        <rFont val="Arial"/>
        <family val="2"/>
        <charset val="238"/>
      </rPr>
      <t>i</t>
    </r>
    <r>
      <rPr>
        <sz val="11"/>
        <color theme="1"/>
        <rFont val="Arial"/>
        <family val="2"/>
        <charset val="238"/>
      </rPr>
      <t xml:space="preserve"> = </t>
    </r>
  </si>
  <si>
    <r>
      <t>z</t>
    </r>
    <r>
      <rPr>
        <vertAlign val="subscript"/>
        <sz val="11"/>
        <color indexed="8"/>
        <rFont val="Arial"/>
        <family val="2"/>
        <charset val="238"/>
      </rPr>
      <t>0</t>
    </r>
    <r>
      <rPr>
        <sz val="11"/>
        <color theme="1"/>
        <rFont val="Arial"/>
        <family val="2"/>
        <charset val="238"/>
      </rPr>
      <t xml:space="preserve"> = </t>
    </r>
  </si>
  <si>
    <r>
      <t>z</t>
    </r>
    <r>
      <rPr>
        <vertAlign val="subscript"/>
        <sz val="11"/>
        <color indexed="8"/>
        <rFont val="Arial"/>
        <family val="2"/>
        <charset val="238"/>
      </rPr>
      <t>min</t>
    </r>
    <r>
      <rPr>
        <sz val="11"/>
        <color theme="1"/>
        <rFont val="Arial"/>
        <family val="2"/>
        <charset val="238"/>
      </rPr>
      <t xml:space="preserve"> =</t>
    </r>
  </si>
  <si>
    <r>
      <t>c</t>
    </r>
    <r>
      <rPr>
        <vertAlign val="subscript"/>
        <sz val="11"/>
        <color indexed="8"/>
        <rFont val="Arial"/>
        <family val="2"/>
        <charset val="238"/>
      </rPr>
      <t>0</t>
    </r>
    <r>
      <rPr>
        <sz val="11"/>
        <color theme="1"/>
        <rFont val="Arial"/>
        <family val="2"/>
        <charset val="238"/>
      </rPr>
      <t xml:space="preserve"> = </t>
    </r>
  </si>
  <si>
    <r>
      <t>v</t>
    </r>
    <r>
      <rPr>
        <vertAlign val="subscript"/>
        <sz val="11"/>
        <color indexed="8"/>
        <rFont val="Arial"/>
        <family val="2"/>
        <charset val="238"/>
      </rPr>
      <t>m</t>
    </r>
    <r>
      <rPr>
        <sz val="11"/>
        <color theme="1"/>
        <rFont val="Arial"/>
        <family val="2"/>
        <charset val="238"/>
      </rPr>
      <t xml:space="preserve"> = c</t>
    </r>
    <r>
      <rPr>
        <vertAlign val="subscript"/>
        <sz val="11"/>
        <color indexed="8"/>
        <rFont val="Arial"/>
        <family val="2"/>
        <charset val="238"/>
      </rPr>
      <t>r</t>
    </r>
    <r>
      <rPr>
        <sz val="11"/>
        <color theme="1"/>
        <rFont val="Arial"/>
        <family val="2"/>
        <charset val="238"/>
      </rPr>
      <t>.c</t>
    </r>
    <r>
      <rPr>
        <vertAlign val="subscript"/>
        <sz val="11"/>
        <color indexed="8"/>
        <rFont val="Arial"/>
        <family val="2"/>
        <charset val="238"/>
      </rPr>
      <t>0</t>
    </r>
    <r>
      <rPr>
        <sz val="11"/>
        <color theme="1"/>
        <rFont val="Arial"/>
        <family val="2"/>
        <charset val="238"/>
      </rPr>
      <t>.v</t>
    </r>
    <r>
      <rPr>
        <vertAlign val="subscript"/>
        <sz val="11"/>
        <color indexed="8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= </t>
    </r>
  </si>
  <si>
    <t>VÍTR</t>
  </si>
  <si>
    <t>kategorie terénu</t>
  </si>
  <si>
    <t>Kontroloval:</t>
  </si>
  <si>
    <t>Ing. Martin Fusek</t>
  </si>
  <si>
    <t>1. ZATÍŽENÍ VĚTREM</t>
  </si>
  <si>
    <t>Oblast</t>
  </si>
  <si>
    <t>II</t>
  </si>
  <si>
    <t>III</t>
  </si>
  <si>
    <t>IV</t>
  </si>
  <si>
    <t>V</t>
  </si>
  <si>
    <t>vetrná oblast</t>
  </si>
  <si>
    <r>
      <t>b</t>
    </r>
    <r>
      <rPr>
        <sz val="11"/>
        <color theme="1"/>
        <rFont val="Arial"/>
        <family val="2"/>
        <charset val="238"/>
      </rPr>
      <t xml:space="preserve"> = </t>
    </r>
  </si>
  <si>
    <t>Součinitel vnitřního tlaku</t>
  </si>
  <si>
    <t>cpi, 10-</t>
  </si>
  <si>
    <t>cpi,10+</t>
  </si>
  <si>
    <t>Součinitel vnějšího tlaku</t>
  </si>
  <si>
    <t>A</t>
  </si>
  <si>
    <t>B</t>
  </si>
  <si>
    <t>C</t>
  </si>
  <si>
    <t>D</t>
  </si>
  <si>
    <t>E</t>
  </si>
  <si>
    <t>e=</t>
  </si>
  <si>
    <t>Výsledný tlak větru:</t>
  </si>
  <si>
    <t>wa+</t>
  </si>
  <si>
    <t>wa-</t>
  </si>
  <si>
    <t>wb+</t>
  </si>
  <si>
    <t>wb-</t>
  </si>
  <si>
    <t>wc+</t>
  </si>
  <si>
    <t>wc-</t>
  </si>
  <si>
    <t>kN/m2</t>
  </si>
  <si>
    <t>počet hmoždinek oblast 1</t>
  </si>
  <si>
    <t>ks</t>
  </si>
  <si>
    <t>počet hmoždinek oblast 2</t>
  </si>
  <si>
    <t>Závěr:</t>
  </si>
  <si>
    <t xml:space="preserve">STATICKÝ POSUDEK KOTVENÍ ZATEPLENÍ </t>
  </si>
  <si>
    <t>rohová oblast</t>
  </si>
  <si>
    <t>Char.</t>
  </si>
  <si>
    <t>Návrh.</t>
  </si>
  <si>
    <t>oblast e</t>
  </si>
  <si>
    <t>š. pásma u rohů</t>
  </si>
  <si>
    <t>únosnost 1 ks hmoždinky dle zkoušky je :</t>
  </si>
  <si>
    <t>kN</t>
  </si>
  <si>
    <t>oblast 1</t>
  </si>
  <si>
    <t>Oblast 1 je vzdálená od rohu 4 m</t>
  </si>
  <si>
    <t>Oblast 2 je ostatní plocha</t>
  </si>
  <si>
    <t xml:space="preserve">Návrh počtu hmoždinek: </t>
  </si>
  <si>
    <t>Do výšky 15 m nad terénem:</t>
  </si>
  <si>
    <t>Ing. Ema Bortlíčková</t>
  </si>
  <si>
    <t>Frýdek-Místek</t>
  </si>
  <si>
    <t>v ploše fasády min. 6ks/m2</t>
  </si>
  <si>
    <t>TEXTIL INVEST GROUP a.s., Na Poříčí 1041/12, Nové Město,110 00 Praha 1</t>
  </si>
  <si>
    <t>dle kat. terenu III</t>
  </si>
  <si>
    <t>kat. terénu III</t>
  </si>
  <si>
    <t>Stavební úpravy objektu ME Policie, ul. Těšínská, 738 01 Frýdek-Místek</t>
  </si>
  <si>
    <t>září/2016</t>
  </si>
  <si>
    <t>do vzdálenosti 4 m od hrany budovy min.  8 ks/m2</t>
  </si>
  <si>
    <t>3m u štítových stěn</t>
  </si>
  <si>
    <t>(3m u štítových stěn)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</si>
</sst>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bscript"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 applyBorder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1" fillId="2" borderId="0" xfId="0" applyFont="1" applyFill="1" applyAlignment="1">
      <alignment horizontal="center"/>
    </xf>
    <xf numFmtId="0" fontId="8" fillId="0" borderId="0" xfId="0" applyFont="1"/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/>
    <xf numFmtId="0" fontId="1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4" borderId="0" xfId="0" applyFont="1" applyFill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textRotation="90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608963</xdr:colOff>
      <xdr:row>83</xdr:row>
      <xdr:rowOff>152399</xdr:rowOff>
    </xdr:from>
    <xdr:to>
      <xdr:col>19</xdr:col>
      <xdr:colOff>466725</xdr:colOff>
      <xdr:row>121</xdr:row>
      <xdr:rowOff>66674</xdr:rowOff>
    </xdr:to>
    <xdr:pic>
      <xdr:nvPicPr>
        <xdr:cNvPr id="4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04963" y="16040099"/>
          <a:ext cx="5344162" cy="71532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561975</xdr:colOff>
      <xdr:row>124</xdr:row>
      <xdr:rowOff>86499</xdr:rowOff>
    </xdr:from>
    <xdr:to>
      <xdr:col>20</xdr:col>
      <xdr:colOff>57150</xdr:colOff>
      <xdr:row>134</xdr:row>
      <xdr:rowOff>186568</xdr:rowOff>
    </xdr:to>
    <xdr:pic>
      <xdr:nvPicPr>
        <xdr:cNvPr id="4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57975" y="23784699"/>
          <a:ext cx="5591175" cy="200506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4"/>
  <sheetViews>
    <sheetView tabSelected="1" topLeftCell="A46" zoomScaleNormal="100" workbookViewId="0">
      <selection activeCell="L62" sqref="L62"/>
    </sheetView>
  </sheetViews>
  <sheetFormatPr defaultRowHeight="14.25"/>
  <cols>
    <col min="1" max="1" width="19.7109375" style="1" customWidth="1"/>
    <col min="2" max="2" width="7.140625" style="1" customWidth="1"/>
    <col min="3" max="3" width="7.85546875" style="1" customWidth="1"/>
    <col min="4" max="5" width="12.7109375" style="1" customWidth="1"/>
    <col min="6" max="6" width="14.42578125" style="1" customWidth="1"/>
    <col min="7" max="7" width="5.140625" style="1" customWidth="1"/>
    <col min="8" max="8" width="8.7109375" style="1" customWidth="1"/>
    <col min="9" max="9" width="8.28515625" style="1" customWidth="1"/>
    <col min="10" max="10" width="0.140625" style="1" customWidth="1"/>
    <col min="11" max="11" width="10.7109375" style="1" customWidth="1"/>
    <col min="12" max="12" width="6.42578125" style="1" customWidth="1"/>
    <col min="13" max="20" width="5.28515625" style="1" customWidth="1"/>
    <col min="21" max="21" width="5.5703125" style="1" customWidth="1"/>
    <col min="22" max="25" width="8.140625" style="1" customWidth="1"/>
    <col min="26" max="33" width="9.140625" style="1"/>
    <col min="34" max="34" width="10.5703125" style="1" bestFit="1" customWidth="1"/>
    <col min="35" max="16384" width="9.140625" style="1"/>
  </cols>
  <sheetData>
    <row r="1" spans="1:35" ht="26.25" customHeight="1">
      <c r="A1" s="29" t="s">
        <v>65</v>
      </c>
      <c r="B1" s="29"/>
      <c r="C1" s="29"/>
      <c r="D1" s="29"/>
      <c r="E1" s="29"/>
      <c r="F1" s="29"/>
      <c r="G1" s="29"/>
      <c r="H1" s="29"/>
      <c r="I1" s="29"/>
      <c r="J1" s="29"/>
    </row>
    <row r="2" spans="1:35" ht="15">
      <c r="A2" s="1" t="s">
        <v>0</v>
      </c>
      <c r="C2" s="33" t="s">
        <v>84</v>
      </c>
      <c r="D2" s="33"/>
      <c r="E2" s="33"/>
      <c r="F2" s="33"/>
      <c r="G2" s="33"/>
      <c r="H2" s="33"/>
      <c r="I2" s="33"/>
      <c r="J2" s="33"/>
    </row>
    <row r="3" spans="1:35" ht="15">
      <c r="C3" s="27"/>
      <c r="D3" s="26"/>
      <c r="E3" s="26"/>
      <c r="F3" s="26"/>
      <c r="G3" s="26"/>
      <c r="H3" s="26"/>
      <c r="I3" s="26"/>
      <c r="J3" s="26"/>
    </row>
    <row r="4" spans="1:35" ht="28.5" customHeight="1">
      <c r="A4" s="25" t="s">
        <v>1</v>
      </c>
      <c r="C4" s="34" t="s">
        <v>81</v>
      </c>
      <c r="D4" s="34"/>
      <c r="E4" s="34"/>
      <c r="F4" s="34"/>
      <c r="G4" s="34"/>
      <c r="H4" s="34"/>
      <c r="I4" s="34"/>
      <c r="J4" s="34"/>
    </row>
    <row r="5" spans="1:35">
      <c r="A5" s="1" t="s">
        <v>2</v>
      </c>
      <c r="C5" s="35" t="s">
        <v>78</v>
      </c>
      <c r="D5" s="35"/>
      <c r="E5" s="35"/>
      <c r="F5" s="35"/>
      <c r="G5" s="35"/>
      <c r="H5" s="35"/>
      <c r="I5" s="35"/>
      <c r="J5" s="35"/>
    </row>
    <row r="6" spans="1:35">
      <c r="A6" s="1" t="s">
        <v>33</v>
      </c>
      <c r="C6" s="35" t="s">
        <v>34</v>
      </c>
      <c r="D6" s="35"/>
      <c r="E6" s="35"/>
      <c r="F6" s="35"/>
      <c r="G6" s="35"/>
      <c r="H6" s="35"/>
      <c r="I6" s="35"/>
      <c r="J6" s="3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>
      <c r="A7" s="1" t="s">
        <v>3</v>
      </c>
      <c r="C7" s="36" t="s">
        <v>85</v>
      </c>
      <c r="D7" s="36"/>
      <c r="E7" s="36"/>
      <c r="F7" s="36"/>
      <c r="G7" s="36"/>
      <c r="H7" s="36"/>
      <c r="I7" s="36"/>
      <c r="J7" s="36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</row>
    <row r="8" spans="1:35"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15">
      <c r="A9" s="2" t="s">
        <v>35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3"/>
      <c r="AB9" s="13"/>
      <c r="AC9" s="13"/>
      <c r="AD9" s="13"/>
      <c r="AE9" s="13"/>
      <c r="AF9" s="15"/>
      <c r="AG9" s="15"/>
      <c r="AH9" s="15"/>
      <c r="AI9" s="15"/>
    </row>
    <row r="10" spans="1:35">
      <c r="A10" s="1" t="s">
        <v>6</v>
      </c>
      <c r="C10" s="1" t="s">
        <v>79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3"/>
      <c r="AB10" s="13"/>
      <c r="AC10" s="14"/>
      <c r="AD10" s="14"/>
      <c r="AE10" s="13"/>
      <c r="AF10" s="15"/>
      <c r="AG10" s="15"/>
      <c r="AH10" s="15"/>
      <c r="AI10" s="15"/>
    </row>
    <row r="11" spans="1:35">
      <c r="C11" s="15" t="s">
        <v>36</v>
      </c>
      <c r="D11" s="8" t="s">
        <v>37</v>
      </c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3"/>
      <c r="AB11" s="14"/>
      <c r="AC11" s="13"/>
      <c r="AD11" s="13"/>
      <c r="AE11" s="14"/>
      <c r="AF11" s="15"/>
      <c r="AG11" s="15"/>
      <c r="AH11" s="15"/>
      <c r="AI11" s="15"/>
    </row>
    <row r="12" spans="1:35" ht="18.75">
      <c r="C12" s="4" t="s">
        <v>21</v>
      </c>
      <c r="D12" s="16">
        <v>25</v>
      </c>
      <c r="E12" s="1" t="s">
        <v>18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3"/>
      <c r="AB12" s="13"/>
      <c r="AC12" s="13"/>
      <c r="AD12" s="13"/>
      <c r="AE12" s="13"/>
      <c r="AF12" s="15"/>
      <c r="AG12" s="15"/>
      <c r="AH12" s="15"/>
      <c r="AI12" s="15"/>
    </row>
    <row r="13" spans="1:35" ht="18.75">
      <c r="A13" s="1" t="s">
        <v>7</v>
      </c>
      <c r="C13" s="5" t="s">
        <v>8</v>
      </c>
      <c r="D13" s="5"/>
      <c r="F13" s="5" t="s">
        <v>22</v>
      </c>
      <c r="G13" s="16">
        <v>1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3"/>
      <c r="AB13" s="13"/>
      <c r="AC13" s="14"/>
      <c r="AD13" s="14"/>
      <c r="AE13" s="13"/>
      <c r="AF13" s="15"/>
      <c r="AG13" s="15"/>
      <c r="AH13" s="15"/>
      <c r="AI13" s="15"/>
    </row>
    <row r="14" spans="1:35" ht="18.75">
      <c r="C14" s="3"/>
      <c r="D14" s="3"/>
      <c r="F14" s="5" t="s">
        <v>23</v>
      </c>
      <c r="G14" s="16">
        <v>1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3"/>
      <c r="AB14" s="14"/>
      <c r="AC14" s="13"/>
      <c r="AD14" s="13"/>
      <c r="AE14" s="14"/>
      <c r="AF14" s="15"/>
      <c r="AG14" s="15"/>
      <c r="AH14" s="15"/>
      <c r="AI14" s="15"/>
    </row>
    <row r="15" spans="1:35" ht="18.75">
      <c r="C15" s="5" t="s">
        <v>24</v>
      </c>
      <c r="D15" s="5"/>
      <c r="E15" s="17">
        <f>D12*G13*G14</f>
        <v>25</v>
      </c>
      <c r="F15" s="3" t="s">
        <v>18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3"/>
      <c r="AB15" s="13"/>
      <c r="AC15" s="13"/>
      <c r="AD15" s="13"/>
      <c r="AE15" s="13"/>
      <c r="AF15" s="15"/>
      <c r="AG15" s="15"/>
      <c r="AH15" s="15"/>
      <c r="AI15" s="15"/>
    </row>
    <row r="16" spans="1:35">
      <c r="A16" s="1" t="s">
        <v>9</v>
      </c>
      <c r="C16" s="5" t="s">
        <v>10</v>
      </c>
      <c r="D16" s="10">
        <v>10</v>
      </c>
      <c r="E16" s="1" t="s">
        <v>4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3"/>
      <c r="AB16" s="13"/>
      <c r="AC16" s="14"/>
      <c r="AD16" s="14"/>
      <c r="AE16" s="13"/>
      <c r="AF16" s="15"/>
      <c r="AG16" s="15"/>
      <c r="AH16" s="15"/>
      <c r="AI16" s="15"/>
    </row>
    <row r="17" spans="1:35">
      <c r="C17" s="5" t="s">
        <v>42</v>
      </c>
      <c r="D17" s="10">
        <v>54.7</v>
      </c>
      <c r="E17" s="1" t="s">
        <v>4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3"/>
      <c r="AB17" s="14"/>
      <c r="AC17" s="13"/>
      <c r="AD17" s="13"/>
      <c r="AE17" s="14"/>
      <c r="AF17" s="15"/>
      <c r="AG17" s="15"/>
      <c r="AH17" s="15"/>
      <c r="AI17" s="15"/>
    </row>
    <row r="18" spans="1:35" ht="18.75">
      <c r="A18" s="3"/>
      <c r="B18" s="3"/>
      <c r="C18" s="5" t="s">
        <v>25</v>
      </c>
      <c r="D18" s="10">
        <v>14.85</v>
      </c>
      <c r="E18" s="3" t="s">
        <v>4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6"/>
      <c r="AB18" s="16"/>
      <c r="AC18" s="16"/>
      <c r="AD18" s="16"/>
      <c r="AE18" s="16"/>
      <c r="AF18" s="3"/>
      <c r="AG18" s="3"/>
      <c r="AH18" s="3"/>
      <c r="AI18" s="15"/>
    </row>
    <row r="19" spans="1:35" ht="18.75">
      <c r="A19" s="3"/>
      <c r="B19" s="3"/>
      <c r="C19" s="6" t="s">
        <v>26</v>
      </c>
      <c r="D19" s="17">
        <f>MIN(D16:D18)</f>
        <v>10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6"/>
      <c r="AB19" s="16"/>
      <c r="AC19" s="23"/>
      <c r="AD19" s="23"/>
      <c r="AE19" s="16"/>
      <c r="AF19" s="3"/>
      <c r="AG19" s="3"/>
      <c r="AH19" s="3"/>
      <c r="AI19" s="15"/>
    </row>
    <row r="20" spans="1:35" ht="15">
      <c r="A20" s="3" t="s">
        <v>11</v>
      </c>
      <c r="B20" s="3"/>
      <c r="C20" s="7"/>
      <c r="D20" s="3"/>
      <c r="E20" s="12">
        <f>E25*LN(D16/D22)</f>
        <v>0.75527516159215768</v>
      </c>
      <c r="F20" s="3"/>
      <c r="G20" s="3"/>
      <c r="H20" s="3"/>
      <c r="I20" s="3"/>
      <c r="J20" s="3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"/>
      <c r="AA20" s="16"/>
      <c r="AB20" s="23"/>
      <c r="AC20" s="16"/>
      <c r="AD20" s="16"/>
      <c r="AE20" s="23"/>
      <c r="AF20" s="3"/>
      <c r="AG20" s="3"/>
      <c r="AH20" s="3"/>
      <c r="AI20" s="15"/>
    </row>
    <row r="21" spans="1:35" ht="15">
      <c r="A21" s="3"/>
      <c r="B21" s="3"/>
      <c r="C21" s="7"/>
      <c r="D21" s="3"/>
      <c r="E21" s="3" t="s">
        <v>19</v>
      </c>
      <c r="F21" s="3"/>
      <c r="G21" s="3"/>
      <c r="H21" s="3"/>
      <c r="I21" s="3"/>
      <c r="J21" s="3"/>
      <c r="K21" s="30"/>
      <c r="L21" s="30"/>
      <c r="M21" s="20"/>
      <c r="N21" s="20"/>
      <c r="O21" s="20"/>
      <c r="P21" s="20"/>
      <c r="Q21" s="20"/>
      <c r="R21" s="20"/>
      <c r="S21" s="20"/>
      <c r="T21" s="20"/>
      <c r="U21" s="30"/>
      <c r="V21" s="20"/>
      <c r="W21" s="20"/>
      <c r="X21" s="20"/>
      <c r="Y21" s="20"/>
      <c r="Z21" s="3"/>
      <c r="AA21" s="16"/>
      <c r="AB21" s="16"/>
      <c r="AC21" s="16"/>
      <c r="AD21" s="16"/>
      <c r="AE21" s="16"/>
      <c r="AF21" s="3"/>
      <c r="AG21" s="3"/>
      <c r="AH21" s="3"/>
      <c r="AI21" s="15"/>
    </row>
    <row r="22" spans="1:35" ht="18.75">
      <c r="A22" s="3"/>
      <c r="B22" s="3"/>
      <c r="C22" s="5" t="s">
        <v>27</v>
      </c>
      <c r="D22" s="11">
        <v>0.3</v>
      </c>
      <c r="E22" s="3" t="s">
        <v>4</v>
      </c>
      <c r="F22" s="3" t="s">
        <v>82</v>
      </c>
      <c r="H22" s="3"/>
      <c r="I22" s="3"/>
      <c r="J22" s="3"/>
      <c r="K22" s="31"/>
      <c r="L22" s="21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3"/>
      <c r="AA22" s="16"/>
      <c r="AB22" s="16"/>
      <c r="AC22" s="23"/>
      <c r="AD22" s="23"/>
      <c r="AE22" s="16"/>
      <c r="AF22" s="3"/>
      <c r="AG22" s="3"/>
      <c r="AH22" s="3"/>
      <c r="AI22" s="15"/>
    </row>
    <row r="23" spans="1:35" ht="18.75">
      <c r="A23" s="3"/>
      <c r="B23" s="3"/>
      <c r="C23" s="5" t="s">
        <v>28</v>
      </c>
      <c r="D23" s="10">
        <v>5</v>
      </c>
      <c r="E23" s="3" t="s">
        <v>4</v>
      </c>
      <c r="F23" s="1" t="s">
        <v>83</v>
      </c>
      <c r="G23" s="3"/>
      <c r="H23" s="3"/>
      <c r="I23" s="3"/>
      <c r="J23" s="3"/>
      <c r="K23" s="31"/>
      <c r="L23" s="21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3"/>
      <c r="AA23" s="16"/>
      <c r="AB23" s="23"/>
      <c r="AC23" s="16"/>
      <c r="AD23" s="16"/>
      <c r="AE23" s="23"/>
      <c r="AF23" s="3"/>
      <c r="AG23" s="3"/>
      <c r="AH23" s="3"/>
      <c r="AI23" s="15"/>
    </row>
    <row r="24" spans="1:35">
      <c r="A24" s="3"/>
      <c r="B24" s="3"/>
      <c r="C24" s="3"/>
      <c r="D24" s="5"/>
      <c r="E24" s="5"/>
      <c r="F24" s="3"/>
      <c r="G24" s="3"/>
      <c r="H24" s="3"/>
      <c r="I24" s="3"/>
      <c r="J24" s="3"/>
      <c r="K24" s="31"/>
      <c r="L24" s="21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3"/>
      <c r="AA24" s="16"/>
      <c r="AB24" s="16"/>
      <c r="AC24" s="16"/>
      <c r="AD24" s="16"/>
      <c r="AE24" s="16"/>
      <c r="AF24" s="3"/>
      <c r="AG24" s="3"/>
      <c r="AH24" s="3"/>
      <c r="AI24" s="15"/>
    </row>
    <row r="25" spans="1:35" ht="15">
      <c r="A25" s="3"/>
      <c r="B25" s="3"/>
      <c r="C25" s="3"/>
      <c r="D25" s="7"/>
      <c r="E25" s="12">
        <f>0.19*(D22/0.05)^0.07</f>
        <v>0.21538933156341294</v>
      </c>
      <c r="F25" s="3"/>
      <c r="G25" s="3"/>
      <c r="H25" s="3"/>
      <c r="I25" s="3"/>
      <c r="J25" s="3"/>
      <c r="K25" s="31"/>
      <c r="L25" s="21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3"/>
      <c r="AA25" s="16"/>
      <c r="AB25" s="16"/>
      <c r="AC25" s="23"/>
      <c r="AD25" s="23"/>
      <c r="AE25" s="16"/>
      <c r="AF25" s="3"/>
      <c r="AG25" s="3"/>
      <c r="AH25" s="3"/>
      <c r="AI25" s="15"/>
    </row>
    <row r="26" spans="1:35">
      <c r="A26" s="3"/>
      <c r="B26" s="3"/>
      <c r="C26" s="3"/>
      <c r="D26" s="3"/>
      <c r="E26" s="3"/>
      <c r="F26" s="3"/>
      <c r="G26" s="3"/>
      <c r="H26" s="3"/>
      <c r="I26" s="3"/>
      <c r="J26" s="3"/>
      <c r="K26" s="31"/>
      <c r="L26" s="21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3"/>
      <c r="AA26" s="16"/>
      <c r="AB26" s="23"/>
      <c r="AC26" s="16"/>
      <c r="AD26" s="16"/>
      <c r="AE26" s="23"/>
      <c r="AF26" s="3"/>
      <c r="AG26" s="3"/>
      <c r="AH26" s="3"/>
      <c r="AI26" s="15"/>
    </row>
    <row r="27" spans="1:35" ht="18.75">
      <c r="A27" s="3" t="s">
        <v>12</v>
      </c>
      <c r="B27" s="3"/>
      <c r="C27" s="5" t="s">
        <v>29</v>
      </c>
      <c r="D27" s="10">
        <v>1</v>
      </c>
      <c r="E27" s="3" t="s">
        <v>16</v>
      </c>
      <c r="F27" s="3"/>
      <c r="G27" s="3"/>
      <c r="H27" s="3"/>
      <c r="I27" s="3"/>
      <c r="J27" s="3"/>
      <c r="K27" s="32"/>
      <c r="L27" s="22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3"/>
      <c r="AA27" s="16"/>
      <c r="AB27" s="16"/>
      <c r="AC27" s="16"/>
      <c r="AD27" s="16"/>
      <c r="AE27" s="16"/>
      <c r="AF27" s="3"/>
      <c r="AG27" s="3"/>
      <c r="AH27" s="3"/>
      <c r="AI27" s="15"/>
    </row>
    <row r="28" spans="1:35" ht="18.75">
      <c r="A28" s="3" t="s">
        <v>13</v>
      </c>
      <c r="B28" s="3"/>
      <c r="C28" s="5" t="s">
        <v>30</v>
      </c>
      <c r="E28" s="12">
        <f>E15*E20*D27</f>
        <v>18.881879039803941</v>
      </c>
      <c r="F28" s="3" t="s">
        <v>17</v>
      </c>
      <c r="G28" s="3"/>
      <c r="H28" s="3"/>
      <c r="I28" s="3"/>
      <c r="J28" s="3"/>
      <c r="K28" s="32"/>
      <c r="L28" s="22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3"/>
      <c r="AA28" s="16"/>
      <c r="AB28" s="16"/>
      <c r="AC28" s="23"/>
      <c r="AD28" s="23"/>
      <c r="AE28" s="16"/>
      <c r="AF28" s="3"/>
      <c r="AG28" s="3"/>
      <c r="AH28" s="3"/>
      <c r="AI28" s="15"/>
    </row>
    <row r="29" spans="1:35" ht="15">
      <c r="A29" s="3" t="s">
        <v>14</v>
      </c>
      <c r="B29" s="3"/>
      <c r="C29" s="7"/>
      <c r="D29" s="3"/>
      <c r="E29" s="3"/>
      <c r="G29" s="3"/>
      <c r="H29" s="3"/>
      <c r="I29" s="3"/>
      <c r="J29" s="3"/>
      <c r="K29" s="32"/>
      <c r="L29" s="22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3"/>
      <c r="AA29" s="16"/>
      <c r="AB29" s="23"/>
      <c r="AC29" s="16"/>
      <c r="AD29" s="16"/>
      <c r="AE29" s="23"/>
      <c r="AF29" s="3"/>
      <c r="AG29" s="3"/>
      <c r="AH29" s="3"/>
      <c r="AI29" s="15"/>
    </row>
    <row r="30" spans="1:35">
      <c r="A30" s="3"/>
      <c r="B30" s="3"/>
      <c r="C30" s="3"/>
      <c r="D30" s="5"/>
      <c r="E30" s="12">
        <f>1/(D27*LN(D16/D22))</f>
        <v>0.28517994833745292</v>
      </c>
      <c r="F30" s="3"/>
      <c r="G30" s="3"/>
      <c r="H30" s="3"/>
      <c r="I30" s="3"/>
      <c r="J30" s="3"/>
      <c r="K30" s="32"/>
      <c r="L30" s="22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3"/>
      <c r="AA30" s="16"/>
      <c r="AB30" s="16"/>
      <c r="AC30" s="16"/>
      <c r="AD30" s="16"/>
      <c r="AE30" s="16"/>
      <c r="AF30" s="3"/>
      <c r="AG30" s="3"/>
      <c r="AH30" s="3"/>
      <c r="AI30" s="15"/>
    </row>
    <row r="31" spans="1:35">
      <c r="H31" s="3"/>
      <c r="I31" s="3"/>
      <c r="J31" s="3"/>
      <c r="K31" s="19"/>
      <c r="L31" s="19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16"/>
      <c r="AB31" s="16"/>
      <c r="AC31" s="23"/>
      <c r="AD31" s="23"/>
      <c r="AE31" s="16"/>
      <c r="AF31" s="3"/>
      <c r="AG31" s="3"/>
      <c r="AH31" s="3"/>
      <c r="AI31" s="15"/>
    </row>
    <row r="32" spans="1:35">
      <c r="A32" s="3" t="s">
        <v>15</v>
      </c>
      <c r="B32" s="3"/>
      <c r="C32" s="3"/>
      <c r="D32" s="3"/>
      <c r="E32" s="3"/>
      <c r="F32" s="12">
        <f>(1+7*E30)*0.5*1.25*E28^2/1000</f>
        <v>0.66765158403536895</v>
      </c>
      <c r="G32" s="3" t="s">
        <v>5</v>
      </c>
      <c r="H32" s="3"/>
      <c r="I32" s="3"/>
      <c r="J32" s="3"/>
      <c r="K32" s="19"/>
      <c r="L32" s="19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16"/>
      <c r="AB32" s="23"/>
      <c r="AC32" s="16"/>
      <c r="AD32" s="16"/>
      <c r="AE32" s="23"/>
      <c r="AF32" s="3"/>
      <c r="AG32" s="3"/>
      <c r="AH32" s="3"/>
      <c r="AI32" s="15"/>
    </row>
    <row r="33" spans="1:35">
      <c r="A33" s="3"/>
      <c r="B33" s="3"/>
      <c r="C33" s="3"/>
      <c r="D33" s="3"/>
      <c r="E33" s="3"/>
      <c r="F33" s="3"/>
      <c r="G33" s="3"/>
      <c r="H33" s="3"/>
      <c r="I33" s="3"/>
      <c r="J33" s="3"/>
      <c r="K33" s="19"/>
      <c r="L33" s="19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15"/>
    </row>
    <row r="34" spans="1:35">
      <c r="A34" s="3" t="s">
        <v>43</v>
      </c>
      <c r="B34" s="3"/>
      <c r="C34" s="3"/>
      <c r="D34" s="3"/>
      <c r="E34" s="3"/>
      <c r="F34" s="3"/>
      <c r="G34" s="3"/>
      <c r="H34" s="3"/>
      <c r="I34" s="3"/>
      <c r="J34" s="3"/>
      <c r="K34" s="19"/>
      <c r="L34" s="19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16"/>
      <c r="AB34" s="16"/>
      <c r="AC34" s="16"/>
      <c r="AD34" s="16"/>
      <c r="AE34" s="16"/>
      <c r="AF34" s="3"/>
      <c r="AG34" s="3"/>
      <c r="AH34" s="3"/>
      <c r="AI34" s="15"/>
    </row>
    <row r="35" spans="1:35">
      <c r="A35" s="1" t="s">
        <v>44</v>
      </c>
      <c r="B35" s="1">
        <v>-0.3</v>
      </c>
      <c r="K35" s="19"/>
      <c r="L35" s="19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16"/>
      <c r="AB35" s="23"/>
      <c r="AC35" s="16"/>
      <c r="AD35" s="16"/>
      <c r="AE35" s="16"/>
      <c r="AF35" s="3"/>
      <c r="AG35" s="3"/>
      <c r="AH35" s="3"/>
      <c r="AI35" s="15"/>
    </row>
    <row r="36" spans="1:35">
      <c r="A36" s="1" t="s">
        <v>45</v>
      </c>
      <c r="B36" s="1">
        <v>0.2</v>
      </c>
      <c r="K36" s="19"/>
      <c r="L36" s="19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15"/>
    </row>
    <row r="37" spans="1:35">
      <c r="H37" s="1" t="s">
        <v>70</v>
      </c>
      <c r="K37" s="19"/>
      <c r="L37" s="19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16"/>
      <c r="AB37" s="16"/>
      <c r="AC37" s="23"/>
      <c r="AD37" s="23"/>
      <c r="AE37" s="16"/>
      <c r="AF37" s="3"/>
      <c r="AG37" s="3"/>
      <c r="AH37" s="3"/>
      <c r="AI37" s="15"/>
    </row>
    <row r="38" spans="1:35">
      <c r="A38" s="1" t="s">
        <v>46</v>
      </c>
      <c r="E38" s="1" t="s">
        <v>69</v>
      </c>
      <c r="H38" s="1" t="s">
        <v>73</v>
      </c>
      <c r="K38" s="19"/>
      <c r="L38" s="19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16"/>
      <c r="AB38" s="23"/>
      <c r="AC38" s="16"/>
      <c r="AD38" s="16"/>
      <c r="AE38" s="23"/>
      <c r="AF38" s="3"/>
      <c r="AG38" s="3"/>
      <c r="AH38" s="3"/>
      <c r="AI38" s="15"/>
    </row>
    <row r="39" spans="1:35">
      <c r="B39" s="1" t="s">
        <v>47</v>
      </c>
      <c r="C39" s="1">
        <v>-1.2</v>
      </c>
      <c r="E39" s="1" t="s">
        <v>52</v>
      </c>
      <c r="F39" s="1">
        <f>MIN(D17,2*D16)</f>
        <v>20</v>
      </c>
      <c r="G39" s="1" t="s">
        <v>4</v>
      </c>
      <c r="H39" s="1">
        <f>F39/5</f>
        <v>4</v>
      </c>
      <c r="I39" s="1" t="s">
        <v>4</v>
      </c>
      <c r="K39" s="19"/>
      <c r="L39" s="19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15"/>
    </row>
    <row r="40" spans="1:35">
      <c r="B40" s="1" t="s">
        <v>48</v>
      </c>
      <c r="C40" s="1">
        <v>-0.8</v>
      </c>
      <c r="H40" s="1" t="s">
        <v>87</v>
      </c>
      <c r="K40" s="19"/>
      <c r="L40" s="19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16"/>
      <c r="AB40" s="16"/>
      <c r="AC40" s="23"/>
      <c r="AD40" s="23"/>
      <c r="AE40" s="16"/>
      <c r="AF40" s="3"/>
      <c r="AG40" s="3"/>
      <c r="AH40" s="3"/>
      <c r="AI40" s="15"/>
    </row>
    <row r="41" spans="1:35">
      <c r="B41" s="1" t="s">
        <v>49</v>
      </c>
      <c r="C41" s="1">
        <v>-0.5</v>
      </c>
      <c r="K41" s="19"/>
      <c r="L41" s="19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16"/>
      <c r="AB41" s="23"/>
      <c r="AC41" s="16"/>
      <c r="AD41" s="16"/>
      <c r="AE41" s="23"/>
      <c r="AF41" s="3"/>
      <c r="AG41" s="3"/>
      <c r="AH41" s="3"/>
      <c r="AI41" s="15"/>
    </row>
    <row r="42" spans="1:35">
      <c r="B42" s="1" t="s">
        <v>50</v>
      </c>
      <c r="C42" s="1">
        <v>0.8</v>
      </c>
      <c r="K42" s="19"/>
      <c r="L42" s="19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15"/>
    </row>
    <row r="43" spans="1:35">
      <c r="B43" s="1" t="s">
        <v>51</v>
      </c>
      <c r="C43" s="1">
        <v>-0.5</v>
      </c>
      <c r="K43" s="19"/>
      <c r="L43" s="19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15"/>
    </row>
    <row r="44" spans="1:35"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A45" s="1" t="s">
        <v>53</v>
      </c>
      <c r="B45" s="1" t="s">
        <v>67</v>
      </c>
      <c r="D45" s="1" t="s">
        <v>68</v>
      </c>
    </row>
    <row r="46" spans="1:35">
      <c r="A46" s="1" t="s">
        <v>54</v>
      </c>
      <c r="B46" s="1">
        <f>$F$32*(C39-B36)</f>
        <v>-0.93471221764951651</v>
      </c>
      <c r="C46" s="1" t="s">
        <v>60</v>
      </c>
      <c r="D46" s="18">
        <f>B46*1.5</f>
        <v>-1.4020683264742748</v>
      </c>
      <c r="E46" s="1" t="s">
        <v>60</v>
      </c>
      <c r="F46" s="1" t="s">
        <v>66</v>
      </c>
    </row>
    <row r="47" spans="1:35">
      <c r="A47" s="1" t="s">
        <v>55</v>
      </c>
      <c r="B47" s="1">
        <f>$F$32*(C39-B35)</f>
        <v>-0.60088642563183203</v>
      </c>
      <c r="C47" s="1" t="s">
        <v>60</v>
      </c>
      <c r="D47" s="18">
        <f t="shared" ref="D47:D51" si="0">B47*1.5</f>
        <v>-0.90132963844774805</v>
      </c>
      <c r="E47" s="1" t="s">
        <v>60</v>
      </c>
      <c r="F47" s="1" t="s">
        <v>66</v>
      </c>
    </row>
    <row r="48" spans="1:35">
      <c r="A48" s="1" t="s">
        <v>56</v>
      </c>
      <c r="B48" s="1">
        <f>$F$32*(C40-B36)</f>
        <v>-0.66765158403536895</v>
      </c>
      <c r="C48" s="1" t="s">
        <v>60</v>
      </c>
      <c r="D48" s="18">
        <f t="shared" si="0"/>
        <v>-1.0014773760530535</v>
      </c>
      <c r="E48" s="1" t="s">
        <v>60</v>
      </c>
    </row>
    <row r="49" spans="1:8">
      <c r="A49" s="1" t="s">
        <v>57</v>
      </c>
      <c r="B49" s="1">
        <f>$F$32*(C40-B35)</f>
        <v>-0.33382579201768448</v>
      </c>
      <c r="C49" s="1" t="s">
        <v>60</v>
      </c>
      <c r="D49" s="18">
        <f t="shared" si="0"/>
        <v>-0.50073868802652677</v>
      </c>
      <c r="E49" s="1" t="s">
        <v>60</v>
      </c>
    </row>
    <row r="50" spans="1:8">
      <c r="A50" s="1" t="s">
        <v>58</v>
      </c>
      <c r="B50" s="1">
        <f>$F$32*(C41-B36)</f>
        <v>-0.46735610882475825</v>
      </c>
      <c r="C50" s="1" t="s">
        <v>60</v>
      </c>
      <c r="D50" s="18">
        <f t="shared" si="0"/>
        <v>-0.70103416323713741</v>
      </c>
      <c r="E50" s="1" t="s">
        <v>60</v>
      </c>
    </row>
    <row r="51" spans="1:8">
      <c r="A51" s="1" t="s">
        <v>59</v>
      </c>
      <c r="B51" s="1">
        <f>$F$32*(C41-B35)</f>
        <v>-0.13353031680707381</v>
      </c>
      <c r="C51" s="1" t="s">
        <v>60</v>
      </c>
      <c r="D51" s="18">
        <f t="shared" si="0"/>
        <v>-0.2002954752106107</v>
      </c>
      <c r="E51" s="1" t="s">
        <v>60</v>
      </c>
    </row>
    <row r="53" spans="1:8">
      <c r="A53" s="1" t="s">
        <v>76</v>
      </c>
    </row>
    <row r="55" spans="1:8">
      <c r="A55" s="1" t="s">
        <v>71</v>
      </c>
      <c r="E55" s="28">
        <v>0.2</v>
      </c>
      <c r="F55" s="1" t="s">
        <v>72</v>
      </c>
    </row>
    <row r="57" spans="1:8">
      <c r="A57" s="1" t="s">
        <v>61</v>
      </c>
      <c r="C57" s="1">
        <f>ABS(D46/E55)</f>
        <v>7.0103416323713734</v>
      </c>
      <c r="D57" s="1" t="s">
        <v>62</v>
      </c>
      <c r="E57" s="1" t="s">
        <v>74</v>
      </c>
      <c r="G57" s="1">
        <f>H39</f>
        <v>4</v>
      </c>
      <c r="H57" s="1" t="s">
        <v>4</v>
      </c>
    </row>
    <row r="58" spans="1:8">
      <c r="A58" s="1" t="s">
        <v>63</v>
      </c>
      <c r="C58" s="1">
        <f>ABS(D48/E55)</f>
        <v>5.0073868802652672</v>
      </c>
      <c r="D58" s="1" t="s">
        <v>62</v>
      </c>
      <c r="E58" s="1" t="s">
        <v>75</v>
      </c>
    </row>
    <row r="60" spans="1:8">
      <c r="A60" s="1" t="s">
        <v>64</v>
      </c>
    </row>
    <row r="62" spans="1:8">
      <c r="A62" s="1" t="s">
        <v>77</v>
      </c>
    </row>
    <row r="63" spans="1:8">
      <c r="A63" s="1" t="s">
        <v>80</v>
      </c>
    </row>
    <row r="64" spans="1:8">
      <c r="A64" s="1" t="s">
        <v>86</v>
      </c>
      <c r="E64" s="1" t="s">
        <v>88</v>
      </c>
    </row>
  </sheetData>
  <mergeCells count="16">
    <mergeCell ref="A1:J1"/>
    <mergeCell ref="U20:U21"/>
    <mergeCell ref="V20:Y20"/>
    <mergeCell ref="K22:K26"/>
    <mergeCell ref="K27:K30"/>
    <mergeCell ref="K20:K21"/>
    <mergeCell ref="L20:L21"/>
    <mergeCell ref="M20:N20"/>
    <mergeCell ref="O20:P20"/>
    <mergeCell ref="Q20:R20"/>
    <mergeCell ref="S20:T20"/>
    <mergeCell ref="C2:J2"/>
    <mergeCell ref="C4:J4"/>
    <mergeCell ref="C5:J5"/>
    <mergeCell ref="C6:J6"/>
    <mergeCell ref="C7:J7"/>
  </mergeCells>
  <pageMargins left="0.31496062992125984" right="0.31496062992125984" top="0.74803149606299213" bottom="0.74803149606299213" header="0.31496062992125984" footer="0.31496062992125984"/>
  <pageSetup paperSize="9" scale="76" orientation="portrait" horizontalDpi="300" verticalDpi="300" r:id="rId1"/>
  <rowBreaks count="1" manualBreakCount="1">
    <brk id="44" max="9" man="1"/>
  </rowBreaks>
  <legacyDrawing r:id="rId2"/>
  <oleObjects>
    <oleObject progId="Equation.3" shapeId="1025" r:id="rId3"/>
    <oleObject progId="Equation.3" shapeId="1026" r:id="rId4"/>
    <oleObject progId="Equation.3" shapeId="1027" r:id="rId5"/>
    <oleObject progId="Equation.3" shapeId="1028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L124"/>
  <sheetViews>
    <sheetView workbookViewId="0">
      <selection activeCell="A3" sqref="A3"/>
    </sheetView>
  </sheetViews>
  <sheetFormatPr defaultRowHeight="15"/>
  <sheetData>
    <row r="1" spans="1:2" s="9" customFormat="1" ht="21">
      <c r="A1" s="9" t="s">
        <v>31</v>
      </c>
    </row>
    <row r="2" spans="1:2">
      <c r="A2" t="s">
        <v>41</v>
      </c>
    </row>
    <row r="3" spans="1:2">
      <c r="A3" t="s">
        <v>20</v>
      </c>
      <c r="B3">
        <v>22.5</v>
      </c>
    </row>
    <row r="4" spans="1:2">
      <c r="A4" t="s">
        <v>37</v>
      </c>
      <c r="B4">
        <v>25</v>
      </c>
    </row>
    <row r="5" spans="1:2">
      <c r="A5" t="s">
        <v>38</v>
      </c>
      <c r="B5">
        <v>27.5</v>
      </c>
    </row>
    <row r="6" spans="1:2">
      <c r="A6" t="s">
        <v>39</v>
      </c>
      <c r="B6">
        <v>30</v>
      </c>
    </row>
    <row r="7" spans="1:2">
      <c r="A7" t="s">
        <v>40</v>
      </c>
      <c r="B7">
        <v>36</v>
      </c>
    </row>
    <row r="124" spans="12:12">
      <c r="L124" t="s">
        <v>32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steny</vt:lpstr>
      <vt:lpstr>tabulky</vt:lpstr>
      <vt:lpstr>List1</vt:lpstr>
      <vt:lpstr>steny!Oblast_tisku</vt:lpstr>
    </vt:vector>
  </TitlesOfParts>
  <Company>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VOJTA</cp:lastModifiedBy>
  <cp:lastPrinted>2016-09-29T13:39:35Z</cp:lastPrinted>
  <dcterms:created xsi:type="dcterms:W3CDTF">2010-02-23T17:05:37Z</dcterms:created>
  <dcterms:modified xsi:type="dcterms:W3CDTF">2016-09-29T13:39:42Z</dcterms:modified>
</cp:coreProperties>
</file>